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ТС\ИВЭСК\До и свыше 35\2019\"/>
    </mc:Choice>
  </mc:AlternateContent>
  <bookViews>
    <workbookView xWindow="0" yWindow="0" windowWidth="28800" windowHeight="12435"/>
  </bookViews>
  <sheets>
    <sheet name="До 35 кВ" sheetId="1" r:id="rId1"/>
  </sheets>
  <externalReferences>
    <externalReference r:id="rId2"/>
  </externalReferences>
  <definedNames>
    <definedName name="ТП_РП_6_10_кВ">[1]Ф4_доп!$C$107:$C$164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8" i="1"/>
  <c r="F27" i="1"/>
  <c r="F26" i="1"/>
  <c r="F25" i="1"/>
  <c r="F24" i="1"/>
  <c r="F23" i="1"/>
  <c r="F22" i="1"/>
  <c r="F21" i="1"/>
  <c r="F17" i="1"/>
  <c r="F16" i="1"/>
  <c r="F15" i="1"/>
  <c r="F13" i="1"/>
  <c r="F14" i="1"/>
  <c r="F12" i="1"/>
  <c r="F11" i="1"/>
  <c r="F10" i="1"/>
  <c r="F9" i="1"/>
  <c r="F8" i="1"/>
  <c r="I25" i="1"/>
  <c r="K18" i="1"/>
  <c r="K29" i="1" l="1"/>
  <c r="K10" i="1"/>
  <c r="K12" i="1"/>
  <c r="K16" i="1"/>
  <c r="K17" i="1"/>
  <c r="K21" i="1"/>
  <c r="K22" i="1"/>
  <c r="K23" i="1"/>
  <c r="K24" i="1"/>
  <c r="K25" i="1"/>
  <c r="K26" i="1"/>
  <c r="K27" i="1"/>
  <c r="K11" i="1"/>
</calcChain>
</file>

<file path=xl/sharedStrings.xml><?xml version="1.0" encoding="utf-8"?>
<sst xmlns="http://schemas.openxmlformats.org/spreadsheetml/2006/main" count="120" uniqueCount="97">
  <si>
    <t>1х0,4</t>
  </si>
  <si>
    <t>Т.У., № и дата</t>
  </si>
  <si>
    <t>Максимальная мощность, МВт</t>
  </si>
  <si>
    <t>Наим. Заявителя</t>
  </si>
  <si>
    <t>АРБ, № и дата</t>
  </si>
  <si>
    <t>Наим. Потребителя</t>
  </si>
  <si>
    <t>№ яч.</t>
  </si>
  <si>
    <t>Текущий резерв с учетом заключенных договоров на ТП, МВт</t>
  </si>
  <si>
    <t>Текущий резерв мощности с учетом присоединенных потребителей, МВт</t>
  </si>
  <si>
    <t>Информация по заявителям</t>
  </si>
  <si>
    <t>Информация по потребителям</t>
  </si>
  <si>
    <t>Предельно допустимая нагрузка, МВт</t>
  </si>
  <si>
    <t>Установленная мощность трансформаторов Sуст. с указанием их количества, шт/ МВА</t>
  </si>
  <si>
    <t>Напряжение ЦП</t>
  </si>
  <si>
    <t>Наименование центра питания (ЦП)</t>
  </si>
  <si>
    <t>Наименование муниципального образования</t>
  </si>
  <si>
    <t>№ п/п</t>
  </si>
  <si>
    <t>к распоряжению № ______ от___________</t>
  </si>
  <si>
    <t>Приложение № 2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</si>
  <si>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 35 кВ с дифференциацией по всем уровням напряжения на 30.09.2018</t>
  </si>
  <si>
    <t>ООО "ИВЭСК"</t>
  </si>
  <si>
    <t>РФ, РФ, Ивановская область, район д. Собиново, зона отдыха «Востра» (ООО "Аверс")</t>
  </si>
  <si>
    <t>КТПНУ-к/к-160/10/0,4</t>
  </si>
  <si>
    <t>РФ,Ивановская обл, Лежневский район д.Курилиха ( ООО "Автопластик")</t>
  </si>
  <si>
    <t>КТП-60 630 кВА</t>
  </si>
  <si>
    <t>КТП-26 630 кВА</t>
  </si>
  <si>
    <t>БКТП 400 кВА</t>
  </si>
  <si>
    <t>РФ, Ивановская область, г. Иваново, 23-я Линия, д.13</t>
  </si>
  <si>
    <t>ТП №1</t>
  </si>
  <si>
    <t>ТП №2</t>
  </si>
  <si>
    <t>ТП №3</t>
  </si>
  <si>
    <t>ТП №5</t>
  </si>
  <si>
    <t>ТП №9</t>
  </si>
  <si>
    <t>1х1+1х1</t>
  </si>
  <si>
    <t>РФ, Шуйский район, с. Колобово, ул. Центральная, д. № 21</t>
  </si>
  <si>
    <t>КТП №17</t>
  </si>
  <si>
    <t>ТП №862</t>
  </si>
  <si>
    <t>РФ, г. Иваново, м. Отрадное, ул. 2-я Неровная, д. 18А (ИРО ВФСО "Динамо")</t>
  </si>
  <si>
    <t>1х0,25</t>
  </si>
  <si>
    <t>1х0,16</t>
  </si>
  <si>
    <t>1х0,63+1х0,63</t>
  </si>
  <si>
    <t>1х0,63</t>
  </si>
  <si>
    <t>РФ, Ивановская область, г. Иваново, ул. Кудряшова, 78 (ООО "Рента")</t>
  </si>
  <si>
    <t>ТП №1055</t>
  </si>
  <si>
    <t>РФ,Ивановская обл, Лежневский район с.Ухтохма (ООО "Новация")</t>
  </si>
  <si>
    <t>КТП 630</t>
  </si>
  <si>
    <t>РФ,Ивановская обл, Лежневский район с.Ухтохма (ООО "Стандартпласт")</t>
  </si>
  <si>
    <t>БКТП-YZ 2*630 кВА</t>
  </si>
  <si>
    <t>1х1,25+1х1,25</t>
  </si>
  <si>
    <t>РФ, Ивановская область, Родниковский район, д. Бобры</t>
  </si>
  <si>
    <t>КТП №4</t>
  </si>
  <si>
    <t>РФ, Ивановская область, г. Иваново, ул. Смирнова, д. 74 (ООО "Струна")</t>
  </si>
  <si>
    <t>ТП №211</t>
  </si>
  <si>
    <t>1х0,25+1х0,4</t>
  </si>
  <si>
    <t>РФ, Ивановская область, г. Кохма, ул. Ивановская за ткацким производством АО "Кохматекстиль" (ООО СЗ "Капиталл Групп"</t>
  </si>
  <si>
    <t>КТП №150</t>
  </si>
  <si>
    <t>РФ, Ивановская область, Ивановский район, деревня Ломы</t>
  </si>
  <si>
    <t>ТП №302</t>
  </si>
  <si>
    <t>1х0,1</t>
  </si>
  <si>
    <t>РФ, Ивановская область, г. Иваново, ул. Окуловой, 61 (ООО "Электроснаб-2010")</t>
  </si>
  <si>
    <t>ООО "Аверс"</t>
  </si>
  <si>
    <t>№№1, 2,3</t>
  </si>
  <si>
    <t>РФ, Ивановская область, г. Иваново, ул. Парижской Коммуны, д. 3а ( "Мегаполис")</t>
  </si>
  <si>
    <t>ООО "Стоик-Спецодежда", ООО "СП Комплект", ИП Кисляков Н.В.</t>
  </si>
  <si>
    <t>№ 5-ск/2019</t>
  </si>
  <si>
    <t>№№1,2,3</t>
  </si>
  <si>
    <t>ООО СЗ "Капиталл Групп"</t>
  </si>
  <si>
    <t>№ 9-ск/2019</t>
  </si>
  <si>
    <t>ИП Буравлёв С.А., ИП Кеворкян А.Ю., ИП Цупко С.В.</t>
  </si>
  <si>
    <t>79-ск/2018</t>
  </si>
  <si>
    <t>ООО "Автопластик"</t>
  </si>
  <si>
    <t>60-ск/2018</t>
  </si>
  <si>
    <t>ООО "Стандартпласт"</t>
  </si>
  <si>
    <t>57-ск/2019</t>
  </si>
  <si>
    <t>ООО "Новация"</t>
  </si>
  <si>
    <t>61-ск/2018</t>
  </si>
  <si>
    <t>58-ск/2018</t>
  </si>
  <si>
    <t>59-ск/2018</t>
  </si>
  <si>
    <t>ООО "Струна"</t>
  </si>
  <si>
    <t>№ 62-ск/2018</t>
  </si>
  <si>
    <t>Администрация Коляновского сельского поселения</t>
  </si>
  <si>
    <t>№ 81-ск/2018</t>
  </si>
  <si>
    <t>Население д. Ломы</t>
  </si>
  <si>
    <t>ООО "ИВА";ООО "Ника-ПВА" ;ПАО "ВымпелКом";ООО "Миллер-Принт" ;ООО "СМУ-88";ООО "Инфотекс";ООО "Уют Престиж Текстиль";ООО "Вега";ИП Кудрякова Л.В.;ИП Рыжук Г.А.;ООО "Ивгофра";ОАО "Основа Телеком";ООО "ГУП Бисер";ИП Середкин Г.Н.;ИП Середкин Р.Г.;ИП Гадиев А.К.;ООО "Спецпоставка";ПАО "МТС";ООО "Текстилиана";ООО "Ивановская перчатка";ООО "Иваново-Вторма";ИП Грачев Д.А.;ООО "ПКФ Смена";ИП Шанскова Е.В.;ИП Рыжук Г.А.;ООО "АрхГарант";ООО "Т2 Мобайл";ООО "ЖБИ";Восткова О.Н.;ООО "Каскад";ООО "Контур электрические сети";</t>
  </si>
  <si>
    <t>Воробушков М.А.</t>
  </si>
  <si>
    <t>36-ск/2018</t>
  </si>
  <si>
    <t>-</t>
  </si>
  <si>
    <t>ИРО ВФСО "Динамо"</t>
  </si>
  <si>
    <t>35-ск/2018</t>
  </si>
  <si>
    <t>Юрьева Любовь Васильевна; Степанова Оксана Александровна</t>
  </si>
  <si>
    <t>2-ск/2019</t>
  </si>
  <si>
    <t>Население СНТ Отрадное</t>
  </si>
  <si>
    <t>Насенление м. Отрадное</t>
  </si>
  <si>
    <t>Столбов А.В.</t>
  </si>
  <si>
    <t>77-ск/2018</t>
  </si>
  <si>
    <t>3х1</t>
  </si>
  <si>
    <t>Макарова О.В. ООО "КИТ" ООО «Ивановская фабрика Сотекс» Балякина Н.Е. ИГО фонд по спасению животных "Проект майский день" ИП Смирнова М.А. ООО "РЭУ №4" (Жилой дом №1 по ул.12 Сосневская) ИП Бахирева В.И. ИП Галицкая С.Б. ОГУ «Управление по ЗН и ПБ» Прокопов Ю.Н. Митрофанов В.Л. ООО «Медико-санитарная часть «Ивановоискож» Смирнов М.С. Демидов Н.А. ЗАО "Ивановоискож" ОАО "РЖД" ООО "Агросервис-Плюс" ПАО "МТС" ООО "Тент Стиль" ф.43 ПС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</si>
</sst>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" fillId="0" borderId="0" xfId="1" applyAlignment="1">
      <alignment horizontal="right"/>
    </xf>
    <xf numFmtId="0" fontId="2" fillId="0" borderId="0" xfId="1" applyFont="1"/>
    <xf numFmtId="0" fontId="7" fillId="0" borderId="1" xfId="1" applyFont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wrapText="1"/>
    </xf>
    <xf numFmtId="0" fontId="8" fillId="0" borderId="1" xfId="0" applyNumberFormat="1" applyFont="1" applyFill="1" applyBorder="1" applyAlignment="1">
      <alignment horizontal="left" wrapText="1" indent="1"/>
    </xf>
    <xf numFmtId="0" fontId="7" fillId="0" borderId="1" xfId="1" applyFont="1" applyBorder="1" applyAlignment="1">
      <alignment horizontal="left" indent="1"/>
    </xf>
    <xf numFmtId="0" fontId="7" fillId="0" borderId="1" xfId="1" applyFont="1" applyBorder="1" applyAlignment="1">
      <alignment horizontal="right" vertical="center"/>
    </xf>
    <xf numFmtId="0" fontId="7" fillId="3" borderId="1" xfId="1" applyFont="1" applyFill="1" applyBorder="1"/>
    <xf numFmtId="164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5" fillId="2" borderId="8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6" zoomScale="70" zoomScaleNormal="70" zoomScaleSheetLayoutView="70" workbookViewId="0">
      <selection activeCell="I12" sqref="I12:I15"/>
    </sheetView>
  </sheetViews>
  <sheetFormatPr defaultColWidth="9.140625" defaultRowHeight="15" outlineLevelCol="1" x14ac:dyDescent="0.25"/>
  <cols>
    <col min="1" max="1" width="4.42578125" style="1" customWidth="1"/>
    <col min="2" max="2" width="29.140625" style="1" bestFit="1" customWidth="1"/>
    <col min="3" max="3" width="20.28515625" style="1" bestFit="1" customWidth="1"/>
    <col min="4" max="4" width="8.5703125" style="1" customWidth="1"/>
    <col min="5" max="5" width="17.85546875" style="1" customWidth="1"/>
    <col min="6" max="6" width="11.42578125" style="1" customWidth="1"/>
    <col min="7" max="7" width="11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15.7109375" style="1" customWidth="1" outlineLevel="1"/>
    <col min="12" max="14" width="13.42578125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 x14ac:dyDescent="0.25">
      <c r="P1" s="8" t="s">
        <v>18</v>
      </c>
    </row>
    <row r="2" spans="1:17" x14ac:dyDescent="0.25">
      <c r="P2" s="8" t="s">
        <v>17</v>
      </c>
    </row>
    <row r="3" spans="1:17" x14ac:dyDescent="0.25">
      <c r="P3" s="8"/>
    </row>
    <row r="4" spans="1:17" ht="63.75" customHeight="1" x14ac:dyDescent="0.25">
      <c r="A4" s="39" t="s">
        <v>19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7" ht="34.5" customHeight="1" x14ac:dyDescent="0.25">
      <c r="A5" s="40" t="s">
        <v>16</v>
      </c>
      <c r="B5" s="37" t="s">
        <v>15</v>
      </c>
      <c r="C5" s="37" t="s">
        <v>14</v>
      </c>
      <c r="D5" s="37" t="s">
        <v>13</v>
      </c>
      <c r="E5" s="37" t="s">
        <v>12</v>
      </c>
      <c r="F5" s="37" t="s">
        <v>11</v>
      </c>
      <c r="G5" s="42" t="s">
        <v>10</v>
      </c>
      <c r="H5" s="43"/>
      <c r="I5" s="43"/>
      <c r="J5" s="43"/>
      <c r="K5" s="44"/>
      <c r="L5" s="45" t="s">
        <v>9</v>
      </c>
      <c r="M5" s="45"/>
      <c r="N5" s="45"/>
      <c r="O5" s="37" t="s">
        <v>8</v>
      </c>
      <c r="P5" s="37" t="s">
        <v>7</v>
      </c>
      <c r="Q5" s="2"/>
    </row>
    <row r="6" spans="1:17" ht="41.25" customHeight="1" x14ac:dyDescent="0.25">
      <c r="A6" s="41"/>
      <c r="B6" s="38"/>
      <c r="C6" s="38"/>
      <c r="D6" s="38"/>
      <c r="E6" s="38"/>
      <c r="F6" s="38"/>
      <c r="G6" s="7" t="s">
        <v>6</v>
      </c>
      <c r="H6" s="7" t="s">
        <v>5</v>
      </c>
      <c r="I6" s="6" t="s">
        <v>2</v>
      </c>
      <c r="J6" s="5" t="s">
        <v>1</v>
      </c>
      <c r="K6" s="5" t="s">
        <v>4</v>
      </c>
      <c r="L6" s="3" t="s">
        <v>3</v>
      </c>
      <c r="M6" s="4" t="s">
        <v>2</v>
      </c>
      <c r="N6" s="3" t="s">
        <v>1</v>
      </c>
      <c r="O6" s="38"/>
      <c r="P6" s="38"/>
      <c r="Q6" s="2"/>
    </row>
    <row r="7" spans="1:17" x14ac:dyDescent="0.25">
      <c r="A7" s="34" t="s">
        <v>20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2"/>
    </row>
    <row r="8" spans="1:17" s="12" customFormat="1" ht="60" x14ac:dyDescent="0.25">
      <c r="A8" s="18">
        <v>1</v>
      </c>
      <c r="B8" s="14" t="s">
        <v>21</v>
      </c>
      <c r="C8" s="14" t="s">
        <v>22</v>
      </c>
      <c r="D8" s="14">
        <v>10</v>
      </c>
      <c r="E8" s="14" t="s">
        <v>39</v>
      </c>
      <c r="F8" s="24">
        <f>0.16*0.8</f>
        <v>0.128</v>
      </c>
      <c r="G8" s="10"/>
      <c r="H8" s="11" t="s">
        <v>60</v>
      </c>
      <c r="I8" s="10">
        <v>1.4999999999999999E-2</v>
      </c>
      <c r="J8" s="11" t="s">
        <v>86</v>
      </c>
      <c r="K8" s="11" t="s">
        <v>86</v>
      </c>
      <c r="L8" s="11"/>
      <c r="M8" s="11"/>
      <c r="N8" s="11"/>
      <c r="O8" s="13">
        <v>0</v>
      </c>
      <c r="P8" s="13">
        <v>0</v>
      </c>
    </row>
    <row r="9" spans="1:17" s="12" customFormat="1" x14ac:dyDescent="0.25">
      <c r="A9" s="26">
        <v>2</v>
      </c>
      <c r="B9" s="28" t="s">
        <v>23</v>
      </c>
      <c r="C9" s="14" t="s">
        <v>24</v>
      </c>
      <c r="D9" s="14">
        <v>10</v>
      </c>
      <c r="E9" s="14" t="s">
        <v>41</v>
      </c>
      <c r="F9" s="24">
        <f>0.63*0.8</f>
        <v>0.504</v>
      </c>
      <c r="G9" s="10"/>
      <c r="H9" s="11" t="s">
        <v>70</v>
      </c>
      <c r="I9" s="10">
        <v>0.32</v>
      </c>
      <c r="J9" s="11" t="s">
        <v>71</v>
      </c>
      <c r="K9" s="20" t="s">
        <v>71</v>
      </c>
      <c r="L9" s="11"/>
      <c r="M9" s="11"/>
      <c r="N9" s="11"/>
      <c r="O9" s="16">
        <v>0</v>
      </c>
      <c r="P9" s="16">
        <v>0</v>
      </c>
    </row>
    <row r="10" spans="1:17" s="12" customFormat="1" x14ac:dyDescent="0.25">
      <c r="A10" s="33"/>
      <c r="B10" s="32"/>
      <c r="C10" s="14" t="s">
        <v>25</v>
      </c>
      <c r="D10" s="14">
        <v>10</v>
      </c>
      <c r="E10" s="14" t="s">
        <v>41</v>
      </c>
      <c r="F10" s="24">
        <f t="shared" ref="F10" si="0">0.63*0.8</f>
        <v>0.504</v>
      </c>
      <c r="G10" s="10"/>
      <c r="H10" s="11" t="s">
        <v>70</v>
      </c>
      <c r="I10" s="10">
        <v>0.504</v>
      </c>
      <c r="J10" s="11" t="s">
        <v>77</v>
      </c>
      <c r="K10" s="21" t="str">
        <f>J10</f>
        <v>59-ск/2018</v>
      </c>
      <c r="L10" s="11"/>
      <c r="M10" s="11"/>
      <c r="N10" s="11"/>
      <c r="O10" s="16">
        <v>0</v>
      </c>
      <c r="P10" s="16">
        <v>0</v>
      </c>
    </row>
    <row r="11" spans="1:17" s="12" customFormat="1" x14ac:dyDescent="0.25">
      <c r="A11" s="27"/>
      <c r="B11" s="29"/>
      <c r="C11" s="14" t="s">
        <v>26</v>
      </c>
      <c r="D11" s="14">
        <v>10</v>
      </c>
      <c r="E11" s="14" t="s">
        <v>0</v>
      </c>
      <c r="F11" s="24">
        <f>0.4*0.8</f>
        <v>0.32000000000000006</v>
      </c>
      <c r="G11" s="15"/>
      <c r="H11" s="11" t="s">
        <v>70</v>
      </c>
      <c r="I11" s="22">
        <v>0.32</v>
      </c>
      <c r="J11" s="11" t="s">
        <v>76</v>
      </c>
      <c r="K11" s="21" t="str">
        <f>J11</f>
        <v>58-ск/2018</v>
      </c>
      <c r="L11" s="15"/>
      <c r="M11" s="15"/>
      <c r="N11" s="15"/>
      <c r="O11" s="16">
        <v>0</v>
      </c>
      <c r="P11" s="16">
        <v>0</v>
      </c>
    </row>
    <row r="12" spans="1:17" s="12" customFormat="1" ht="137.25" customHeight="1" x14ac:dyDescent="0.25">
      <c r="A12" s="26">
        <v>3</v>
      </c>
      <c r="B12" s="28" t="s">
        <v>27</v>
      </c>
      <c r="C12" s="16" t="s">
        <v>28</v>
      </c>
      <c r="D12" s="14">
        <v>10</v>
      </c>
      <c r="E12" s="16" t="s">
        <v>95</v>
      </c>
      <c r="F12" s="25">
        <f>0.8*3</f>
        <v>2.4000000000000004</v>
      </c>
      <c r="G12" s="49"/>
      <c r="H12" s="28" t="s">
        <v>83</v>
      </c>
      <c r="I12" s="26">
        <v>9.9920000000000009</v>
      </c>
      <c r="J12" s="26" t="s">
        <v>86</v>
      </c>
      <c r="K12" s="26" t="str">
        <f t="shared" ref="K12:K22" si="1">J12</f>
        <v>-</v>
      </c>
      <c r="L12" s="10"/>
      <c r="M12" s="10"/>
      <c r="N12" s="10"/>
      <c r="O12" s="16">
        <v>0</v>
      </c>
      <c r="P12" s="16">
        <v>0</v>
      </c>
    </row>
    <row r="13" spans="1:17" s="12" customFormat="1" ht="111.75" customHeight="1" x14ac:dyDescent="0.25">
      <c r="A13" s="33"/>
      <c r="B13" s="32"/>
      <c r="C13" s="16" t="s">
        <v>30</v>
      </c>
      <c r="D13" s="14">
        <v>10</v>
      </c>
      <c r="E13" s="16" t="s">
        <v>95</v>
      </c>
      <c r="F13" s="25">
        <f t="shared" ref="F13:F14" si="2">0.8*3</f>
        <v>2.4000000000000004</v>
      </c>
      <c r="G13" s="50"/>
      <c r="H13" s="32"/>
      <c r="I13" s="33"/>
      <c r="J13" s="33"/>
      <c r="K13" s="33"/>
      <c r="L13" s="10"/>
      <c r="M13" s="10"/>
      <c r="N13" s="10"/>
      <c r="O13" s="16">
        <v>0</v>
      </c>
      <c r="P13" s="16">
        <v>0</v>
      </c>
    </row>
    <row r="14" spans="1:17" s="12" customFormat="1" ht="150" customHeight="1" x14ac:dyDescent="0.25">
      <c r="A14" s="33"/>
      <c r="B14" s="32"/>
      <c r="C14" s="16" t="s">
        <v>31</v>
      </c>
      <c r="D14" s="14">
        <v>10</v>
      </c>
      <c r="E14" s="16" t="s">
        <v>95</v>
      </c>
      <c r="F14" s="25">
        <f t="shared" si="2"/>
        <v>2.4000000000000004</v>
      </c>
      <c r="G14" s="50"/>
      <c r="H14" s="32"/>
      <c r="I14" s="33"/>
      <c r="J14" s="33"/>
      <c r="K14" s="33"/>
      <c r="L14" s="10"/>
      <c r="M14" s="10"/>
      <c r="N14" s="10"/>
      <c r="O14" s="16">
        <v>0</v>
      </c>
      <c r="P14" s="16">
        <v>0</v>
      </c>
    </row>
    <row r="15" spans="1:17" s="12" customFormat="1" ht="168.75" customHeight="1" x14ac:dyDescent="0.25">
      <c r="A15" s="27"/>
      <c r="B15" s="29"/>
      <c r="C15" s="16" t="s">
        <v>32</v>
      </c>
      <c r="D15" s="14">
        <v>10</v>
      </c>
      <c r="E15" s="14" t="s">
        <v>40</v>
      </c>
      <c r="F15" s="24">
        <f>(2*0.63)*0.8</f>
        <v>1.008</v>
      </c>
      <c r="G15" s="51"/>
      <c r="H15" s="29"/>
      <c r="I15" s="27"/>
      <c r="J15" s="27"/>
      <c r="K15" s="27"/>
      <c r="L15" s="10"/>
      <c r="M15" s="10"/>
      <c r="N15" s="10"/>
      <c r="O15" s="16">
        <v>0</v>
      </c>
      <c r="P15" s="16">
        <v>0</v>
      </c>
    </row>
    <row r="16" spans="1:17" s="12" customFormat="1" ht="48.75" customHeight="1" x14ac:dyDescent="0.25">
      <c r="A16" s="17">
        <v>4</v>
      </c>
      <c r="B16" s="14" t="s">
        <v>34</v>
      </c>
      <c r="C16" s="16" t="s">
        <v>35</v>
      </c>
      <c r="D16" s="14">
        <v>6</v>
      </c>
      <c r="E16" s="14" t="s">
        <v>39</v>
      </c>
      <c r="F16" s="24">
        <f>0.16*0.8</f>
        <v>0.128</v>
      </c>
      <c r="G16" s="10"/>
      <c r="H16" s="16" t="s">
        <v>84</v>
      </c>
      <c r="I16" s="16">
        <v>0.128</v>
      </c>
      <c r="J16" s="16" t="s">
        <v>85</v>
      </c>
      <c r="K16" s="16" t="str">
        <f t="shared" si="1"/>
        <v>36-ск/2018</v>
      </c>
      <c r="L16" s="10"/>
      <c r="M16" s="10"/>
      <c r="N16" s="10"/>
      <c r="O16" s="16">
        <v>0</v>
      </c>
      <c r="P16" s="16">
        <v>0</v>
      </c>
    </row>
    <row r="17" spans="1:16" s="12" customFormat="1" ht="40.5" customHeight="1" x14ac:dyDescent="0.25">
      <c r="A17" s="26">
        <v>5</v>
      </c>
      <c r="B17" s="28" t="s">
        <v>37</v>
      </c>
      <c r="C17" s="26" t="s">
        <v>36</v>
      </c>
      <c r="D17" s="28">
        <v>6</v>
      </c>
      <c r="E17" s="28" t="s">
        <v>38</v>
      </c>
      <c r="F17" s="30">
        <f>0.25*0.8</f>
        <v>0.2</v>
      </c>
      <c r="G17" s="10"/>
      <c r="H17" s="16" t="s">
        <v>87</v>
      </c>
      <c r="I17" s="26">
        <v>0.2</v>
      </c>
      <c r="J17" s="16" t="s">
        <v>88</v>
      </c>
      <c r="K17" s="16" t="str">
        <f t="shared" si="1"/>
        <v>35-ск/2018</v>
      </c>
      <c r="L17" s="23"/>
      <c r="M17" s="23"/>
      <c r="N17" s="23"/>
      <c r="O17" s="16">
        <v>0</v>
      </c>
      <c r="P17" s="16">
        <v>0</v>
      </c>
    </row>
    <row r="18" spans="1:16" s="12" customFormat="1" ht="60" x14ac:dyDescent="0.25">
      <c r="A18" s="33"/>
      <c r="B18" s="32"/>
      <c r="C18" s="33"/>
      <c r="D18" s="32"/>
      <c r="E18" s="32"/>
      <c r="F18" s="46"/>
      <c r="G18" s="10"/>
      <c r="H18" s="19" t="s">
        <v>89</v>
      </c>
      <c r="I18" s="33"/>
      <c r="J18" s="16" t="s">
        <v>90</v>
      </c>
      <c r="K18" s="16" t="str">
        <f t="shared" si="1"/>
        <v>2-ск/2019</v>
      </c>
      <c r="L18" s="23"/>
      <c r="M18" s="23"/>
      <c r="N18" s="23"/>
      <c r="O18" s="16"/>
      <c r="P18" s="16"/>
    </row>
    <row r="19" spans="1:16" s="12" customFormat="1" ht="30" x14ac:dyDescent="0.25">
      <c r="A19" s="33"/>
      <c r="B19" s="32"/>
      <c r="C19" s="33"/>
      <c r="D19" s="32"/>
      <c r="E19" s="32"/>
      <c r="F19" s="46"/>
      <c r="G19" s="10"/>
      <c r="H19" s="14" t="s">
        <v>92</v>
      </c>
      <c r="I19" s="33"/>
      <c r="J19" s="16"/>
      <c r="K19" s="16"/>
      <c r="L19" s="23"/>
      <c r="M19" s="23"/>
      <c r="N19" s="23"/>
      <c r="O19" s="16"/>
      <c r="P19" s="16"/>
    </row>
    <row r="20" spans="1:16" s="12" customFormat="1" ht="42.75" customHeight="1" x14ac:dyDescent="0.25">
      <c r="A20" s="27"/>
      <c r="B20" s="29"/>
      <c r="C20" s="27"/>
      <c r="D20" s="29"/>
      <c r="E20" s="29"/>
      <c r="F20" s="31"/>
      <c r="G20" s="10"/>
      <c r="H20" s="14" t="s">
        <v>91</v>
      </c>
      <c r="I20" s="27"/>
      <c r="J20" s="10"/>
      <c r="K20" s="21"/>
      <c r="L20" s="23"/>
      <c r="M20" s="23"/>
      <c r="N20" s="23"/>
      <c r="O20" s="16"/>
      <c r="P20" s="16"/>
    </row>
    <row r="21" spans="1:16" s="12" customFormat="1" ht="47.25" customHeight="1" x14ac:dyDescent="0.25">
      <c r="A21" s="17">
        <v>6</v>
      </c>
      <c r="B21" s="14" t="s">
        <v>42</v>
      </c>
      <c r="C21" s="16" t="s">
        <v>43</v>
      </c>
      <c r="D21" s="14">
        <v>6</v>
      </c>
      <c r="E21" s="14" t="s">
        <v>40</v>
      </c>
      <c r="F21" s="24">
        <f>(2*0.63)*0.8</f>
        <v>1.008</v>
      </c>
      <c r="G21" s="10"/>
      <c r="H21" s="14" t="s">
        <v>68</v>
      </c>
      <c r="I21" s="16">
        <v>0.45</v>
      </c>
      <c r="J21" s="16" t="s">
        <v>69</v>
      </c>
      <c r="K21" s="16" t="str">
        <f t="shared" si="1"/>
        <v>79-ск/2018</v>
      </c>
      <c r="L21" s="16"/>
      <c r="M21" s="10"/>
      <c r="N21" s="10"/>
      <c r="O21" s="16">
        <v>0</v>
      </c>
      <c r="P21" s="16">
        <v>0</v>
      </c>
    </row>
    <row r="22" spans="1:16" s="12" customFormat="1" ht="52.5" customHeight="1" x14ac:dyDescent="0.25">
      <c r="A22" s="17">
        <v>7</v>
      </c>
      <c r="B22" s="14" t="s">
        <v>44</v>
      </c>
      <c r="C22" s="16" t="s">
        <v>45</v>
      </c>
      <c r="D22" s="14">
        <v>10</v>
      </c>
      <c r="E22" s="14" t="s">
        <v>41</v>
      </c>
      <c r="F22" s="24">
        <f>(1*0.63)*0.8</f>
        <v>0.504</v>
      </c>
      <c r="G22" s="10"/>
      <c r="H22" s="16" t="s">
        <v>74</v>
      </c>
      <c r="I22" s="16">
        <v>0.504</v>
      </c>
      <c r="J22" s="16" t="s">
        <v>75</v>
      </c>
      <c r="K22" s="16" t="str">
        <f t="shared" si="1"/>
        <v>61-ск/2018</v>
      </c>
      <c r="L22" s="16"/>
      <c r="M22" s="10"/>
      <c r="N22" s="10"/>
      <c r="O22" s="16">
        <v>0</v>
      </c>
      <c r="P22" s="16">
        <v>0</v>
      </c>
    </row>
    <row r="23" spans="1:16" s="12" customFormat="1" ht="45" x14ac:dyDescent="0.25">
      <c r="A23" s="17">
        <v>8</v>
      </c>
      <c r="B23" s="14" t="s">
        <v>46</v>
      </c>
      <c r="C23" s="16" t="s">
        <v>47</v>
      </c>
      <c r="D23" s="14">
        <v>10</v>
      </c>
      <c r="E23" s="14" t="s">
        <v>40</v>
      </c>
      <c r="F23" s="24">
        <f>(2*0.63)*0.8</f>
        <v>1.008</v>
      </c>
      <c r="G23" s="10"/>
      <c r="H23" s="16" t="s">
        <v>72</v>
      </c>
      <c r="I23" s="16">
        <v>1.008</v>
      </c>
      <c r="J23" s="16" t="s">
        <v>73</v>
      </c>
      <c r="K23" s="16" t="str">
        <f>J23</f>
        <v>57-ск/2019</v>
      </c>
      <c r="L23" s="16"/>
      <c r="M23" s="10"/>
      <c r="N23" s="10"/>
      <c r="O23" s="16">
        <v>0</v>
      </c>
      <c r="P23" s="16">
        <v>0</v>
      </c>
    </row>
    <row r="24" spans="1:16" s="12" customFormat="1" ht="60" x14ac:dyDescent="0.25">
      <c r="A24" s="17">
        <v>9</v>
      </c>
      <c r="B24" s="14" t="s">
        <v>62</v>
      </c>
      <c r="C24" s="16" t="s">
        <v>31</v>
      </c>
      <c r="D24" s="14">
        <v>6</v>
      </c>
      <c r="E24" s="14" t="s">
        <v>48</v>
      </c>
      <c r="F24" s="24">
        <f>(2*1.25)*0.8</f>
        <v>2</v>
      </c>
      <c r="G24" s="14" t="s">
        <v>61</v>
      </c>
      <c r="H24" s="14" t="s">
        <v>63</v>
      </c>
      <c r="I24" s="16">
        <v>1.74</v>
      </c>
      <c r="J24" s="16" t="s">
        <v>64</v>
      </c>
      <c r="K24" s="16" t="str">
        <f>J24</f>
        <v>№ 5-ск/2019</v>
      </c>
      <c r="L24" s="14"/>
      <c r="M24" s="10"/>
      <c r="N24" s="10"/>
      <c r="O24" s="16">
        <v>0</v>
      </c>
      <c r="P24" s="16">
        <v>0</v>
      </c>
    </row>
    <row r="25" spans="1:16" s="12" customFormat="1" ht="36" customHeight="1" x14ac:dyDescent="0.25">
      <c r="A25" s="17">
        <v>10</v>
      </c>
      <c r="B25" s="14" t="s">
        <v>49</v>
      </c>
      <c r="C25" s="16" t="s">
        <v>50</v>
      </c>
      <c r="D25" s="14">
        <v>6</v>
      </c>
      <c r="E25" s="14" t="s">
        <v>38</v>
      </c>
      <c r="F25" s="24">
        <f>0.25*0.8</f>
        <v>0.2</v>
      </c>
      <c r="G25" s="10"/>
      <c r="H25" s="16" t="s">
        <v>93</v>
      </c>
      <c r="I25" s="16">
        <f>0.03+0.009</f>
        <v>3.9E-2</v>
      </c>
      <c r="J25" s="16" t="s">
        <v>94</v>
      </c>
      <c r="K25" s="16" t="str">
        <f>J25</f>
        <v>77-ск/2018</v>
      </c>
      <c r="L25" s="16"/>
      <c r="M25" s="10"/>
      <c r="N25" s="10"/>
      <c r="O25" s="16">
        <v>0</v>
      </c>
      <c r="P25" s="16">
        <v>0</v>
      </c>
    </row>
    <row r="26" spans="1:16" s="12" customFormat="1" ht="48.75" customHeight="1" x14ac:dyDescent="0.25">
      <c r="A26" s="17">
        <v>11</v>
      </c>
      <c r="B26" s="14" t="s">
        <v>51</v>
      </c>
      <c r="C26" s="16" t="s">
        <v>52</v>
      </c>
      <c r="D26" s="14">
        <v>6</v>
      </c>
      <c r="E26" s="14" t="s">
        <v>53</v>
      </c>
      <c r="F26" s="24">
        <f>(0.25*0.8)+(0.4*0.8)</f>
        <v>0.52</v>
      </c>
      <c r="G26" s="10"/>
      <c r="H26" s="16" t="s">
        <v>78</v>
      </c>
      <c r="I26" s="16">
        <v>0.65</v>
      </c>
      <c r="J26" s="16" t="s">
        <v>79</v>
      </c>
      <c r="K26" s="16" t="str">
        <f>J26</f>
        <v>№ 62-ск/2018</v>
      </c>
      <c r="L26" s="16"/>
      <c r="M26" s="10"/>
      <c r="N26" s="10"/>
      <c r="O26" s="16">
        <v>0</v>
      </c>
      <c r="P26" s="16">
        <v>0</v>
      </c>
    </row>
    <row r="27" spans="1:16" s="12" customFormat="1" ht="75" x14ac:dyDescent="0.25">
      <c r="A27" s="17">
        <v>12</v>
      </c>
      <c r="B27" s="14" t="s">
        <v>54</v>
      </c>
      <c r="C27" s="14" t="s">
        <v>55</v>
      </c>
      <c r="D27" s="14">
        <v>6</v>
      </c>
      <c r="E27" s="14" t="s">
        <v>41</v>
      </c>
      <c r="F27" s="24">
        <f>(1*0.63)*0.8</f>
        <v>0.504</v>
      </c>
      <c r="G27" s="14" t="s">
        <v>65</v>
      </c>
      <c r="H27" s="14" t="s">
        <v>66</v>
      </c>
      <c r="I27" s="16">
        <v>0.55000000000000004</v>
      </c>
      <c r="J27" s="16" t="s">
        <v>67</v>
      </c>
      <c r="K27" s="16" t="str">
        <f>J27</f>
        <v>№ 9-ск/2019</v>
      </c>
      <c r="L27" s="14"/>
      <c r="M27" s="10"/>
      <c r="N27" s="10"/>
      <c r="O27" s="16">
        <v>0</v>
      </c>
      <c r="P27" s="16">
        <v>0</v>
      </c>
    </row>
    <row r="28" spans="1:16" s="12" customFormat="1" ht="45" customHeight="1" x14ac:dyDescent="0.25">
      <c r="A28" s="26">
        <v>13</v>
      </c>
      <c r="B28" s="28" t="s">
        <v>56</v>
      </c>
      <c r="C28" s="26" t="s">
        <v>57</v>
      </c>
      <c r="D28" s="28">
        <v>6</v>
      </c>
      <c r="E28" s="28" t="s">
        <v>58</v>
      </c>
      <c r="F28" s="30">
        <f>0.1*0.8</f>
        <v>8.0000000000000016E-2</v>
      </c>
      <c r="G28" s="10"/>
      <c r="H28" s="16" t="s">
        <v>82</v>
      </c>
      <c r="I28" s="26">
        <v>0.08</v>
      </c>
      <c r="J28" s="16" t="s">
        <v>86</v>
      </c>
      <c r="K28" s="16" t="s">
        <v>86</v>
      </c>
      <c r="L28" s="16"/>
      <c r="M28" s="10"/>
      <c r="N28" s="10"/>
      <c r="O28" s="16">
        <v>0</v>
      </c>
      <c r="P28" s="16">
        <v>0</v>
      </c>
    </row>
    <row r="29" spans="1:16" s="12" customFormat="1" ht="45" x14ac:dyDescent="0.25">
      <c r="A29" s="27"/>
      <c r="B29" s="29"/>
      <c r="C29" s="27"/>
      <c r="D29" s="29"/>
      <c r="E29" s="29"/>
      <c r="F29" s="31"/>
      <c r="G29" s="10"/>
      <c r="H29" s="14" t="s">
        <v>80</v>
      </c>
      <c r="I29" s="27"/>
      <c r="J29" s="16" t="s">
        <v>81</v>
      </c>
      <c r="K29" s="16" t="str">
        <f>J29</f>
        <v>№ 81-ск/2018</v>
      </c>
      <c r="L29" s="16"/>
      <c r="M29" s="10"/>
      <c r="N29" s="10"/>
      <c r="O29" s="16"/>
      <c r="P29" s="16"/>
    </row>
    <row r="30" spans="1:16" s="12" customFormat="1" ht="159" customHeight="1" x14ac:dyDescent="0.25">
      <c r="A30" s="26">
        <v>14</v>
      </c>
      <c r="B30" s="47" t="s">
        <v>59</v>
      </c>
      <c r="C30" s="16" t="s">
        <v>29</v>
      </c>
      <c r="D30" s="14">
        <v>6</v>
      </c>
      <c r="E30" s="16" t="s">
        <v>33</v>
      </c>
      <c r="F30" s="24">
        <f>(1*0.8)+(1*0.8)</f>
        <v>1.6</v>
      </c>
      <c r="G30" s="49"/>
      <c r="H30" s="28" t="s">
        <v>96</v>
      </c>
      <c r="I30" s="26">
        <v>1.6719999999999999</v>
      </c>
      <c r="J30" s="26" t="s">
        <v>86</v>
      </c>
      <c r="K30" s="26" t="s">
        <v>86</v>
      </c>
      <c r="L30" s="16"/>
      <c r="M30" s="10"/>
      <c r="N30" s="10"/>
      <c r="O30" s="16">
        <v>0</v>
      </c>
      <c r="P30" s="16">
        <v>0</v>
      </c>
    </row>
    <row r="31" spans="1:16" s="12" customFormat="1" ht="279" customHeight="1" x14ac:dyDescent="0.25">
      <c r="A31" s="27"/>
      <c r="B31" s="48"/>
      <c r="C31" s="16" t="s">
        <v>30</v>
      </c>
      <c r="D31" s="14">
        <v>6</v>
      </c>
      <c r="E31" s="16" t="s">
        <v>33</v>
      </c>
      <c r="F31" s="24">
        <f>(1*0.8)+(1*0.8)</f>
        <v>1.6</v>
      </c>
      <c r="G31" s="51"/>
      <c r="H31" s="29"/>
      <c r="I31" s="27"/>
      <c r="J31" s="27"/>
      <c r="K31" s="27"/>
      <c r="L31" s="16"/>
      <c r="M31" s="10"/>
      <c r="N31" s="10"/>
      <c r="O31" s="16">
        <v>0</v>
      </c>
      <c r="P31" s="16">
        <v>0</v>
      </c>
    </row>
    <row r="32" spans="1:16" s="9" customFormat="1" x14ac:dyDescent="0.25"/>
    <row r="33" s="9" customFormat="1" x14ac:dyDescent="0.25"/>
    <row r="34" s="9" customFormat="1" x14ac:dyDescent="0.25"/>
    <row r="35" s="9" customFormat="1" x14ac:dyDescent="0.25"/>
  </sheetData>
  <mergeCells count="42">
    <mergeCell ref="K30:K31"/>
    <mergeCell ref="G12:G15"/>
    <mergeCell ref="H30:H31"/>
    <mergeCell ref="G30:G31"/>
    <mergeCell ref="I30:I31"/>
    <mergeCell ref="J30:J31"/>
    <mergeCell ref="I17:I20"/>
    <mergeCell ref="F17:F20"/>
    <mergeCell ref="A17:A20"/>
    <mergeCell ref="B17:B20"/>
    <mergeCell ref="C17:C20"/>
    <mergeCell ref="D17:D20"/>
    <mergeCell ref="E17:E20"/>
    <mergeCell ref="A30:A31"/>
    <mergeCell ref="B30:B31"/>
    <mergeCell ref="A28:A29"/>
    <mergeCell ref="B28:B29"/>
    <mergeCell ref="P5:P6"/>
    <mergeCell ref="A4:P4"/>
    <mergeCell ref="A5:A6"/>
    <mergeCell ref="B5:B6"/>
    <mergeCell ref="C5:C6"/>
    <mergeCell ref="D5:D6"/>
    <mergeCell ref="E5:E6"/>
    <mergeCell ref="F5:F6"/>
    <mergeCell ref="G5:K5"/>
    <mergeCell ref="L5:N5"/>
    <mergeCell ref="O5:O6"/>
    <mergeCell ref="B12:B15"/>
    <mergeCell ref="A12:A15"/>
    <mergeCell ref="A7:P7"/>
    <mergeCell ref="A9:A11"/>
    <mergeCell ref="B9:B11"/>
    <mergeCell ref="H12:H15"/>
    <mergeCell ref="I12:I15"/>
    <mergeCell ref="J12:J15"/>
    <mergeCell ref="K12:K15"/>
    <mergeCell ref="C28:C29"/>
    <mergeCell ref="D28:D29"/>
    <mergeCell ref="E28:E29"/>
    <mergeCell ref="F28:F29"/>
    <mergeCell ref="I28:I29"/>
  </mergeCells>
  <pageMargins left="0.51181102362204722" right="0.31496062992125984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35 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 О.В.</dc:creator>
  <cp:lastModifiedBy>ттт</cp:lastModifiedBy>
  <cp:lastPrinted>2018-02-12T11:14:43Z</cp:lastPrinted>
  <dcterms:created xsi:type="dcterms:W3CDTF">2017-11-01T14:01:41Z</dcterms:created>
  <dcterms:modified xsi:type="dcterms:W3CDTF">2020-02-06T12:22:00Z</dcterms:modified>
</cp:coreProperties>
</file>